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585" activeTab="1"/>
  </bookViews>
  <sheets>
    <sheet name="KOSZTORYS INWESTORSKI" sheetId="7" r:id="rId1"/>
    <sheet name="PRZEDMIAR  ROBÓT" sheetId="8" r:id="rId2"/>
  </sheets>
  <externalReferences>
    <externalReference r:id="rId3"/>
  </externalReferences>
  <definedNames>
    <definedName name="aaaaa" localSheetId="0">#REF!</definedName>
    <definedName name="aaaaa" localSheetId="1">#REF!</definedName>
    <definedName name="aaaaa">#REF!</definedName>
    <definedName name="formula" localSheetId="0">#REF!</definedName>
    <definedName name="formula" localSheetId="1">#REF!</definedName>
    <definedName name="formula">#REF!</definedName>
    <definedName name="home" localSheetId="0">#REF!</definedName>
    <definedName name="home" localSheetId="1">#REF!</definedName>
    <definedName name="home">#REF!</definedName>
    <definedName name="irek" localSheetId="0">#REF!</definedName>
    <definedName name="irek" localSheetId="1">#REF!</definedName>
    <definedName name="irek">#REF!</definedName>
    <definedName name="KoniecKosztorys" localSheetId="0">#REF!</definedName>
    <definedName name="KoniecKosztorys" localSheetId="1">#REF!</definedName>
    <definedName name="KoniecKosztorys">#REF!</definedName>
    <definedName name="KoniecPrzedmiarEng" localSheetId="0">#REF!</definedName>
    <definedName name="KoniecPrzedmiarEng" localSheetId="1">#REF!</definedName>
    <definedName name="KoniecPrzedmiarEng">#REF!</definedName>
    <definedName name="kontrola_zakres" localSheetId="0">#REF!</definedName>
    <definedName name="kontrola_zakres" localSheetId="1">#REF!</definedName>
    <definedName name="kontrola_zakres">#REF!</definedName>
    <definedName name="nowe_k1" localSheetId="0">#REF!</definedName>
    <definedName name="nowe_k1" localSheetId="1">#REF!</definedName>
    <definedName name="nowe_k1">#REF!</definedName>
    <definedName name="nowe_k2" localSheetId="0">#REF!</definedName>
    <definedName name="nowe_k2" localSheetId="1">#REF!</definedName>
    <definedName name="nowe_k2">#REF!</definedName>
    <definedName name="_xlnm.Print_Area" localSheetId="0">#REF!</definedName>
    <definedName name="_xlnm.Print_Area" localSheetId="1">#REF!</definedName>
    <definedName name="_xlnm.Print_Area">#REF!</definedName>
    <definedName name="P" localSheetId="0">#REF!</definedName>
    <definedName name="P" localSheetId="1">#REF!</definedName>
    <definedName name="P">#REF!</definedName>
    <definedName name="ST" localSheetId="0">#REF!</definedName>
    <definedName name="ST" localSheetId="1">#REF!</definedName>
    <definedName name="ST">#REF!</definedName>
    <definedName name="stare_k1" localSheetId="0">#REF!</definedName>
    <definedName name="stare_k1" localSheetId="1">#REF!</definedName>
    <definedName name="stare_k1">#REF!</definedName>
    <definedName name="stare_k2" localSheetId="0">#REF!</definedName>
    <definedName name="stare_k2" localSheetId="1">#REF!</definedName>
    <definedName name="stare_k2">#REF!</definedName>
    <definedName name="tk" localSheetId="0">#REF!</definedName>
    <definedName name="tk" localSheetId="1">#REF!</definedName>
    <definedName name="tk">#REF!</definedName>
    <definedName name="_xlnm.Print_Titles" localSheetId="0">'KOSZTORYS INWESTORSKI'!$5:$7</definedName>
    <definedName name="_xlnm.Print_Titles" localSheetId="1">'PRZEDMIAR  ROBÓT'!$5:$7</definedName>
    <definedName name="_xlnm.Print_Titles">#REF!</definedName>
    <definedName name="waluta">[1]Opcje!$B$2</definedName>
    <definedName name="wpis" localSheetId="0">#REF!</definedName>
    <definedName name="wpis" localSheetId="1">#REF!</definedName>
    <definedName name="wpis">#REF!</definedName>
  </definedNames>
  <calcPr calcId="125725"/>
</workbook>
</file>

<file path=xl/calcChain.xml><?xml version="1.0" encoding="utf-8"?>
<calcChain xmlns="http://schemas.openxmlformats.org/spreadsheetml/2006/main">
  <c r="E36" i="8"/>
  <c r="E34"/>
  <c r="E33"/>
  <c r="E31"/>
  <c r="E26"/>
  <c r="E25"/>
  <c r="E24"/>
  <c r="E35" s="1"/>
  <c r="G18"/>
  <c r="A18"/>
  <c r="A9"/>
  <c r="A21" s="1"/>
  <c r="G26" i="7"/>
  <c r="G37" s="1"/>
  <c r="F26"/>
  <c r="G16"/>
  <c r="G15"/>
  <c r="G29"/>
  <c r="E36"/>
  <c r="E33"/>
  <c r="E31"/>
  <c r="E34"/>
  <c r="E25"/>
  <c r="E26" s="1"/>
  <c r="E24"/>
  <c r="E35" s="1"/>
  <c r="G28"/>
  <c r="G34" l="1"/>
  <c r="G35"/>
  <c r="G36"/>
  <c r="G33"/>
  <c r="G31"/>
  <c r="G25"/>
  <c r="G24"/>
  <c r="G21"/>
  <c r="G19"/>
  <c r="G10"/>
  <c r="G11"/>
  <c r="G12"/>
  <c r="G13"/>
  <c r="G14"/>
  <c r="G9"/>
  <c r="G18"/>
  <c r="A18"/>
  <c r="A21" s="1"/>
  <c r="A9"/>
  <c r="G38" l="1"/>
  <c r="G39" s="1"/>
</calcChain>
</file>

<file path=xl/sharedStrings.xml><?xml version="1.0" encoding="utf-8"?>
<sst xmlns="http://schemas.openxmlformats.org/spreadsheetml/2006/main" count="228" uniqueCount="75">
  <si>
    <t xml:space="preserve">Numer </t>
  </si>
  <si>
    <t>Wyszczególnienie</t>
  </si>
  <si>
    <t>Jednostka</t>
  </si>
  <si>
    <t>Cena</t>
  </si>
  <si>
    <t>LP.</t>
  </si>
  <si>
    <t>Specyfik.</t>
  </si>
  <si>
    <t>elementów</t>
  </si>
  <si>
    <t>jednostk.</t>
  </si>
  <si>
    <t>Wartość</t>
  </si>
  <si>
    <t>Technicz.</t>
  </si>
  <si>
    <t>rozliczeniowych</t>
  </si>
  <si>
    <t>nazwa</t>
  </si>
  <si>
    <t>ilość</t>
  </si>
  <si>
    <t>zł.</t>
  </si>
  <si>
    <t>01.00.00.</t>
  </si>
  <si>
    <t>ROBOTY PRZYGOTOWAWCZE</t>
  </si>
  <si>
    <t>x</t>
  </si>
  <si>
    <t>01.01.01.</t>
  </si>
  <si>
    <t>Odtworzenie (wyznaczenie) trasy i punktów wysokościowych</t>
  </si>
  <si>
    <t>km</t>
  </si>
  <si>
    <t>m2</t>
  </si>
  <si>
    <t>01.02.04.</t>
  </si>
  <si>
    <t>m</t>
  </si>
  <si>
    <t>02.00.00.</t>
  </si>
  <si>
    <t>ROBOTY ZIEMNE</t>
  </si>
  <si>
    <t>02.01.01.</t>
  </si>
  <si>
    <t>Wykonanie wykopów w gruntach:</t>
  </si>
  <si>
    <t>m3</t>
  </si>
  <si>
    <t>02.03.01.</t>
  </si>
  <si>
    <t>Wykonanie nasypów:</t>
  </si>
  <si>
    <t>- z dowiezieniem u gruntu z odl. 10 km</t>
  </si>
  <si>
    <t>04.00.00.</t>
  </si>
  <si>
    <t>PODBUDOWY</t>
  </si>
  <si>
    <t>04.04.02.</t>
  </si>
  <si>
    <t>08.00.00.</t>
  </si>
  <si>
    <t>ELEMENTY ULIC</t>
  </si>
  <si>
    <t>08.01.01.</t>
  </si>
  <si>
    <t>Krawężniki betonowe 15x30x100</t>
  </si>
  <si>
    <t>08.02.02.</t>
  </si>
  <si>
    <t>08.03.01.</t>
  </si>
  <si>
    <t>RAZEM  KOSZT  ROBÓT  DROGOWYCH:</t>
  </si>
  <si>
    <t>PODATEK VAT 23 %</t>
  </si>
  <si>
    <t>OGÓŁEM KOSZT  ROBÓT  DROGOWYCH:</t>
  </si>
  <si>
    <t>Nawierzchnia dróg z kostki beton. - szarej, grub. 8 cm na podsypce cem-piaskowej 5 cm.</t>
  </si>
  <si>
    <t>Nawierzchnia chodników z kostki beton. - kolorowej, grub. 8 cm na podsypce cem-piaskowej 5 cm.</t>
  </si>
  <si>
    <t>BRANŻA DROGOWA</t>
  </si>
  <si>
    <t>01.02.02.</t>
  </si>
  <si>
    <t>- o grubości 15 cm</t>
  </si>
  <si>
    <t>06.01.01.</t>
  </si>
  <si>
    <t>Humusowanie skarp grub. ok.. 15 cm z obsianiem mieszankami traw.</t>
  </si>
  <si>
    <t xml:space="preserve">Ustawienie obrzeży betonowych 8x30x100 cm </t>
  </si>
  <si>
    <t>06.00.00.</t>
  </si>
  <si>
    <t>ROBOTY WYKOŃCZENIOWE</t>
  </si>
  <si>
    <t>Zdjęcie w-wy humusu grub. ok. 20 cm.</t>
  </si>
  <si>
    <t>- rozbiórka krawężnika beton. 15x30x100 cm wraz z ławą beton.</t>
  </si>
  <si>
    <t xml:space="preserve">  ROBOTY DROGOWE </t>
  </si>
  <si>
    <t>- korytowanie na głębokość 50 cm z odwiezieniem gruntu na odkład na odl. do 5 km (kat. III-IV)</t>
  </si>
  <si>
    <t>KOSZTORYS INWESTORSKI</t>
  </si>
  <si>
    <t>BUDOWA BUDYNKU SALI GIMNASTYCZNEJ W SZKOLE PODSTAWOWEJ im. MARII KONOPNICKIEJ W NOWEJ WSI</t>
  </si>
  <si>
    <t>- rozbiórka nawierzchni z płyt betonowych typu trylinka</t>
  </si>
  <si>
    <t>- obcięcie (wyrównanie) krawędzi naw. bitumicznej</t>
  </si>
  <si>
    <t>- sfrezowanie pasa szer. 50 cm naw. bitum na gł. 4 cm.</t>
  </si>
  <si>
    <t>04.05.01.</t>
  </si>
  <si>
    <t>w-wa mrozoochronna z mieszanki związanej cementem C3/4, &lt;=6,0MPa, grub. 22 cm.</t>
  </si>
  <si>
    <t>- o grubości 22 cm</t>
  </si>
  <si>
    <t>05.00.00.</t>
  </si>
  <si>
    <t>NAWIERZCHNIE</t>
  </si>
  <si>
    <t>Ułożenie w-wy ścieralnej z betonu asfaltowego AC11S grub. 4 cm.</t>
  </si>
  <si>
    <t>Ułożenie w-wy wiążącej z betonu asfaltowego AC16W grub. 5 cm.</t>
  </si>
  <si>
    <t>Podbudowa z mieszanki niezwiązanej kruszywem C50/30, 0-31,5 mm</t>
  </si>
  <si>
    <t>- rozbiórka ogrodzenia  z siatki stalowej na słupkach betonowych wraz z bramą wjazdową na parking</t>
  </si>
  <si>
    <t>Rozbiórka elementów dróg i ulic wraz z wywozem na wysypisko i utylizacją (do 10 km);</t>
  </si>
  <si>
    <t>KOSZTORYS OFERTOWY  -  PRZEDMIAR ROBÓT</t>
  </si>
  <si>
    <t>05.03.05a.</t>
  </si>
  <si>
    <t>05.03.05b.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</si>
</sst>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zcionka tekstu podstawowego"/>
      <family val="2"/>
      <charset val="238"/>
    </font>
    <font>
      <sz val="10"/>
      <name val="PL Times New Roman"/>
    </font>
    <font>
      <b/>
      <sz val="16"/>
      <name val="Tahoma"/>
      <family val="2"/>
    </font>
    <font>
      <sz val="10"/>
      <name val="Tahoma"/>
      <family val="2"/>
    </font>
    <font>
      <sz val="14"/>
      <name val="Tahoma"/>
      <family val="2"/>
    </font>
    <font>
      <b/>
      <sz val="10"/>
      <name val="Tahoma"/>
      <family val="2"/>
    </font>
    <font>
      <sz val="10"/>
      <name val="Tahoma"/>
      <family val="2"/>
      <charset val="238"/>
    </font>
    <font>
      <sz val="12"/>
      <name val="Tahoma"/>
      <family val="2"/>
    </font>
    <font>
      <b/>
      <sz val="12"/>
      <name val="Tahoma"/>
      <family val="2"/>
    </font>
    <font>
      <sz val="10"/>
      <name val="PL Courier New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4"/>
      <name val="Tahoma"/>
      <family val="2"/>
      <charset val="238"/>
    </font>
    <font>
      <b/>
      <sz val="1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gray0625"/>
    </fill>
  </fills>
  <borders count="59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12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9" fillId="0" borderId="0" applyNumberFormat="0" applyFont="0" applyFill="0" applyBorder="0" applyAlignment="0" applyProtection="0"/>
    <xf numFmtId="0" fontId="10" fillId="0" borderId="0"/>
    <xf numFmtId="4" fontId="11" fillId="0" borderId="0"/>
    <xf numFmtId="0" fontId="9" fillId="0" borderId="48" applyNumberFormat="0" applyFont="0" applyFill="0" applyBorder="0" applyProtection="0">
      <alignment vertical="top" wrapText="1"/>
    </xf>
  </cellStyleXfs>
  <cellXfs count="122">
    <xf numFmtId="0" fontId="0" fillId="0" borderId="0" xfId="0"/>
    <xf numFmtId="0" fontId="3" fillId="0" borderId="0" xfId="1" applyFont="1" applyFill="1"/>
    <xf numFmtId="0" fontId="3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3" fillId="2" borderId="1" xfId="1" applyFont="1" applyFill="1" applyBorder="1"/>
    <xf numFmtId="0" fontId="3" fillId="2" borderId="2" xfId="1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/>
    </xf>
    <xf numFmtId="4" fontId="3" fillId="2" borderId="2" xfId="1" applyNumberFormat="1" applyFont="1" applyFill="1" applyBorder="1" applyAlignment="1">
      <alignment horizontal="center"/>
    </xf>
    <xf numFmtId="3" fontId="3" fillId="2" borderId="3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3" fillId="2" borderId="6" xfId="1" applyNumberFormat="1" applyFont="1" applyFill="1" applyBorder="1" applyAlignment="1">
      <alignment horizontal="center"/>
    </xf>
    <xf numFmtId="0" fontId="3" fillId="2" borderId="7" xfId="1" applyFont="1" applyFill="1" applyBorder="1" applyAlignment="1"/>
    <xf numFmtId="2" fontId="3" fillId="2" borderId="7" xfId="1" applyNumberFormat="1" applyFont="1" applyFill="1" applyBorder="1" applyAlignment="1">
      <alignment horizontal="center"/>
    </xf>
    <xf numFmtId="4" fontId="3" fillId="2" borderId="5" xfId="1" applyNumberFormat="1" applyFont="1" applyFill="1" applyBorder="1" applyAlignment="1">
      <alignment horizontal="center"/>
    </xf>
    <xf numFmtId="3" fontId="3" fillId="2" borderId="8" xfId="1" applyNumberFormat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0" fontId="3" fillId="2" borderId="9" xfId="1" applyFont="1" applyFill="1" applyBorder="1"/>
    <xf numFmtId="0" fontId="3" fillId="2" borderId="10" xfId="1" applyFont="1" applyFill="1" applyBorder="1" applyAlignment="1">
      <alignment horizontal="center"/>
    </xf>
    <xf numFmtId="49" fontId="3" fillId="2" borderId="10" xfId="1" applyNumberFormat="1" applyFont="1" applyFill="1" applyBorder="1" applyAlignment="1">
      <alignment horizontal="center"/>
    </xf>
    <xf numFmtId="2" fontId="3" fillId="2" borderId="10" xfId="1" applyNumberFormat="1" applyFont="1" applyFill="1" applyBorder="1" applyAlignment="1">
      <alignment horizontal="center"/>
    </xf>
    <xf numFmtId="4" fontId="3" fillId="2" borderId="10" xfId="1" applyNumberFormat="1" applyFont="1" applyFill="1" applyBorder="1" applyAlignment="1">
      <alignment horizontal="center"/>
    </xf>
    <xf numFmtId="3" fontId="3" fillId="2" borderId="11" xfId="1" applyNumberFormat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5" fillId="0" borderId="12" xfId="1" applyFont="1" applyFill="1" applyBorder="1" applyAlignment="1">
      <alignment horizontal="center" vertical="top"/>
    </xf>
    <xf numFmtId="49" fontId="5" fillId="0" borderId="12" xfId="1" applyNumberFormat="1" applyFont="1" applyFill="1" applyBorder="1" applyAlignment="1">
      <alignment horizontal="left"/>
    </xf>
    <xf numFmtId="0" fontId="3" fillId="0" borderId="12" xfId="1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"/>
    </xf>
    <xf numFmtId="4" fontId="3" fillId="0" borderId="14" xfId="1" applyNumberFormat="1" applyFont="1" applyFill="1" applyBorder="1" applyAlignment="1">
      <alignment horizontal="center"/>
    </xf>
    <xf numFmtId="3" fontId="3" fillId="0" borderId="15" xfId="1" quotePrefix="1" applyNumberFormat="1" applyFont="1" applyFill="1" applyBorder="1" applyAlignment="1">
      <alignment horizontal="center"/>
    </xf>
    <xf numFmtId="0" fontId="3" fillId="0" borderId="16" xfId="1" applyFont="1" applyFill="1" applyBorder="1" applyAlignment="1">
      <alignment horizontal="center" vertical="top"/>
    </xf>
    <xf numFmtId="0" fontId="3" fillId="0" borderId="17" xfId="1" applyFont="1" applyFill="1" applyBorder="1" applyAlignment="1">
      <alignment horizontal="center" vertical="top"/>
    </xf>
    <xf numFmtId="49" fontId="3" fillId="0" borderId="17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>
      <alignment horizontal="center"/>
    </xf>
    <xf numFmtId="164" fontId="3" fillId="0" borderId="18" xfId="1" applyNumberFormat="1" applyFont="1" applyFill="1" applyBorder="1" applyAlignment="1">
      <alignment horizontal="center"/>
    </xf>
    <xf numFmtId="4" fontId="3" fillId="0" borderId="19" xfId="1" applyNumberFormat="1" applyFont="1" applyFill="1" applyBorder="1" applyAlignment="1">
      <alignment horizontal="center"/>
    </xf>
    <xf numFmtId="3" fontId="3" fillId="0" borderId="20" xfId="1" applyNumberFormat="1" applyFont="1" applyFill="1" applyBorder="1" applyAlignment="1"/>
    <xf numFmtId="0" fontId="3" fillId="0" borderId="21" xfId="1" applyFont="1" applyFill="1" applyBorder="1" applyAlignment="1">
      <alignment horizontal="center" vertical="top"/>
    </xf>
    <xf numFmtId="0" fontId="3" fillId="0" borderId="22" xfId="1" applyFont="1" applyFill="1" applyBorder="1" applyAlignment="1">
      <alignment horizontal="center" vertical="top"/>
    </xf>
    <xf numFmtId="49" fontId="3" fillId="0" borderId="22" xfId="1" applyNumberFormat="1" applyFont="1" applyFill="1" applyBorder="1" applyAlignment="1">
      <alignment horizontal="left" wrapText="1"/>
    </xf>
    <xf numFmtId="0" fontId="3" fillId="0" borderId="22" xfId="1" applyFont="1" applyFill="1" applyBorder="1" applyAlignment="1">
      <alignment horizontal="center"/>
    </xf>
    <xf numFmtId="3" fontId="3" fillId="0" borderId="18" xfId="1" applyNumberFormat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 vertical="top"/>
    </xf>
    <xf numFmtId="0" fontId="3" fillId="0" borderId="23" xfId="1" applyFont="1" applyFill="1" applyBorder="1" applyAlignment="1">
      <alignment horizontal="center" vertical="top"/>
    </xf>
    <xf numFmtId="49" fontId="3" fillId="0" borderId="23" xfId="1" applyNumberFormat="1" applyFont="1" applyFill="1" applyBorder="1" applyAlignment="1">
      <alignment horizontal="left" wrapText="1"/>
    </xf>
    <xf numFmtId="0" fontId="3" fillId="0" borderId="23" xfId="1" applyFont="1" applyFill="1" applyBorder="1" applyAlignment="1">
      <alignment horizontal="center"/>
    </xf>
    <xf numFmtId="4" fontId="3" fillId="0" borderId="24" xfId="1" applyNumberFormat="1" applyFont="1" applyFill="1" applyBorder="1" applyAlignment="1">
      <alignment horizontal="center"/>
    </xf>
    <xf numFmtId="49" fontId="3" fillId="0" borderId="22" xfId="1" quotePrefix="1" applyNumberFormat="1" applyFont="1" applyFill="1" applyBorder="1" applyAlignment="1">
      <alignment horizontal="left" wrapText="1"/>
    </xf>
    <xf numFmtId="3" fontId="3" fillId="0" borderId="25" xfId="1" applyNumberFormat="1" applyFont="1" applyFill="1" applyBorder="1" applyAlignment="1">
      <alignment horizontal="center"/>
    </xf>
    <xf numFmtId="4" fontId="3" fillId="0" borderId="26" xfId="1" applyNumberFormat="1" applyFont="1" applyFill="1" applyBorder="1" applyAlignment="1">
      <alignment horizontal="center"/>
    </xf>
    <xf numFmtId="0" fontId="3" fillId="0" borderId="27" xfId="1" applyFont="1" applyFill="1" applyBorder="1" applyAlignment="1">
      <alignment horizontal="center"/>
    </xf>
    <xf numFmtId="0" fontId="5" fillId="0" borderId="28" xfId="1" applyFont="1" applyFill="1" applyBorder="1" applyAlignment="1">
      <alignment horizontal="center" vertical="top"/>
    </xf>
    <xf numFmtId="49" fontId="5" fillId="0" borderId="28" xfId="1" applyNumberFormat="1" applyFont="1" applyFill="1" applyBorder="1" applyAlignment="1">
      <alignment horizontal="left" wrapText="1"/>
    </xf>
    <xf numFmtId="0" fontId="3" fillId="0" borderId="28" xfId="1" applyFont="1" applyFill="1" applyBorder="1" applyAlignment="1">
      <alignment horizontal="center"/>
    </xf>
    <xf numFmtId="0" fontId="3" fillId="0" borderId="29" xfId="1" applyFont="1" applyFill="1" applyBorder="1" applyAlignment="1">
      <alignment horizontal="center"/>
    </xf>
    <xf numFmtId="3" fontId="3" fillId="0" borderId="30" xfId="1" applyNumberFormat="1" applyFont="1" applyFill="1" applyBorder="1" applyAlignment="1">
      <alignment horizontal="center"/>
    </xf>
    <xf numFmtId="0" fontId="3" fillId="0" borderId="31" xfId="1" applyFont="1" applyFill="1" applyBorder="1" applyAlignment="1">
      <alignment horizontal="center" vertical="top"/>
    </xf>
    <xf numFmtId="0" fontId="3" fillId="0" borderId="32" xfId="1" applyFont="1" applyFill="1" applyBorder="1" applyAlignment="1">
      <alignment horizontal="center" vertical="top"/>
    </xf>
    <xf numFmtId="49" fontId="3" fillId="0" borderId="32" xfId="1" applyNumberFormat="1" applyFont="1" applyFill="1" applyBorder="1" applyAlignment="1">
      <alignment horizontal="left" wrapText="1"/>
    </xf>
    <xf numFmtId="0" fontId="3" fillId="0" borderId="32" xfId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4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/>
    <xf numFmtId="3" fontId="3" fillId="0" borderId="36" xfId="1" applyNumberFormat="1" applyFont="1" applyFill="1" applyBorder="1" applyAlignment="1"/>
    <xf numFmtId="4" fontId="6" fillId="0" borderId="24" xfId="1" applyNumberFormat="1" applyFont="1" applyFill="1" applyBorder="1" applyAlignment="1">
      <alignment horizontal="center"/>
    </xf>
    <xf numFmtId="3" fontId="6" fillId="0" borderId="36" xfId="1" applyNumberFormat="1" applyFont="1" applyFill="1" applyBorder="1" applyAlignment="1"/>
    <xf numFmtId="3" fontId="3" fillId="0" borderId="29" xfId="1" applyNumberFormat="1" applyFont="1" applyFill="1" applyBorder="1" applyAlignment="1">
      <alignment horizontal="center"/>
    </xf>
    <xf numFmtId="0" fontId="3" fillId="0" borderId="37" xfId="1" applyFont="1" applyFill="1" applyBorder="1" applyAlignment="1">
      <alignment horizontal="center" vertical="top"/>
    </xf>
    <xf numFmtId="0" fontId="3" fillId="0" borderId="38" xfId="1" applyFont="1" applyFill="1" applyBorder="1" applyAlignment="1">
      <alignment horizontal="center" vertical="top"/>
    </xf>
    <xf numFmtId="49" fontId="3" fillId="0" borderId="38" xfId="1" applyNumberFormat="1" applyFont="1" applyFill="1" applyBorder="1" applyAlignment="1">
      <alignment horizontal="left" wrapText="1"/>
    </xf>
    <xf numFmtId="0" fontId="3" fillId="0" borderId="38" xfId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4" fontId="3" fillId="0" borderId="40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/>
    <xf numFmtId="3" fontId="3" fillId="0" borderId="42" xfId="1" applyNumberFormat="1" applyFont="1" applyFill="1" applyBorder="1" applyAlignment="1"/>
    <xf numFmtId="0" fontId="3" fillId="0" borderId="43" xfId="1" applyFont="1" applyFill="1" applyBorder="1" applyAlignment="1">
      <alignment horizontal="center" vertical="top"/>
    </xf>
    <xf numFmtId="0" fontId="7" fillId="2" borderId="44" xfId="1" applyFont="1" applyFill="1" applyBorder="1" applyAlignment="1">
      <alignment horizontal="left" vertical="center"/>
    </xf>
    <xf numFmtId="0" fontId="8" fillId="2" borderId="45" xfId="1" applyFont="1" applyFill="1" applyBorder="1" applyAlignment="1">
      <alignment horizontal="left" vertical="center"/>
    </xf>
    <xf numFmtId="49" fontId="7" fillId="2" borderId="45" xfId="1" applyNumberFormat="1" applyFont="1" applyFill="1" applyBorder="1" applyAlignment="1">
      <alignment horizontal="left"/>
    </xf>
    <xf numFmtId="0" fontId="7" fillId="2" borderId="45" xfId="1" applyFont="1" applyFill="1" applyBorder="1" applyAlignment="1"/>
    <xf numFmtId="3" fontId="7" fillId="2" borderId="45" xfId="1" applyNumberFormat="1" applyFont="1" applyFill="1" applyBorder="1" applyAlignment="1">
      <alignment horizontal="center"/>
    </xf>
    <xf numFmtId="4" fontId="7" fillId="2" borderId="46" xfId="1" applyNumberFormat="1" applyFont="1" applyFill="1" applyBorder="1" applyAlignment="1">
      <alignment horizontal="center"/>
    </xf>
    <xf numFmtId="3" fontId="7" fillId="2" borderId="47" xfId="1" applyNumberFormat="1" applyFont="1" applyFill="1" applyBorder="1" applyAlignment="1"/>
    <xf numFmtId="0" fontId="7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 applyAlignment="1"/>
    <xf numFmtId="165" fontId="3" fillId="0" borderId="0" xfId="1" applyNumberFormat="1" applyFont="1" applyFill="1" applyAlignment="1">
      <alignment horizontal="center"/>
    </xf>
    <xf numFmtId="4" fontId="3" fillId="0" borderId="0" xfId="1" applyNumberFormat="1" applyFont="1" applyFill="1" applyAlignment="1">
      <alignment horizontal="center"/>
    </xf>
    <xf numFmtId="3" fontId="3" fillId="0" borderId="0" xfId="1" applyNumberFormat="1" applyFont="1" applyFill="1" applyAlignment="1"/>
    <xf numFmtId="2" fontId="3" fillId="0" borderId="0" xfId="1" applyNumberFormat="1" applyFont="1" applyFill="1" applyAlignment="1">
      <alignment horizontal="center"/>
    </xf>
    <xf numFmtId="49" fontId="3" fillId="0" borderId="23" xfId="1" quotePrefix="1" applyNumberFormat="1" applyFont="1" applyFill="1" applyBorder="1" applyAlignment="1">
      <alignment horizontal="left" wrapText="1"/>
    </xf>
    <xf numFmtId="0" fontId="3" fillId="0" borderId="27" xfId="1" applyFont="1" applyFill="1" applyBorder="1" applyAlignment="1">
      <alignment horizontal="center" vertical="top"/>
    </xf>
    <xf numFmtId="0" fontId="3" fillId="0" borderId="28" xfId="1" applyFont="1" applyFill="1" applyBorder="1" applyAlignment="1">
      <alignment horizontal="center" vertical="top"/>
    </xf>
    <xf numFmtId="3" fontId="3" fillId="0" borderId="49" xfId="1" applyNumberFormat="1" applyFont="1" applyFill="1" applyBorder="1" applyAlignment="1"/>
    <xf numFmtId="49" fontId="3" fillId="0" borderId="28" xfId="1" applyNumberFormat="1" applyFont="1" applyFill="1" applyBorder="1" applyAlignment="1">
      <alignment horizontal="left" wrapText="1"/>
    </xf>
    <xf numFmtId="3" fontId="3" fillId="0" borderId="52" xfId="1" applyNumberFormat="1" applyFont="1" applyFill="1" applyBorder="1" applyAlignment="1"/>
    <xf numFmtId="49" fontId="3" fillId="0" borderId="38" xfId="1" quotePrefix="1" applyNumberFormat="1" applyFont="1" applyFill="1" applyBorder="1" applyAlignment="1">
      <alignment horizontal="left" wrapText="1"/>
    </xf>
    <xf numFmtId="0" fontId="3" fillId="0" borderId="53" xfId="1" applyFont="1" applyFill="1" applyBorder="1" applyAlignment="1">
      <alignment horizontal="center" vertical="top"/>
    </xf>
    <xf numFmtId="0" fontId="3" fillId="0" borderId="54" xfId="1" applyFont="1" applyFill="1" applyBorder="1" applyAlignment="1">
      <alignment horizontal="center" vertical="top"/>
    </xf>
    <xf numFmtId="0" fontId="3" fillId="0" borderId="9" xfId="1" applyFont="1" applyFill="1" applyBorder="1" applyAlignment="1">
      <alignment horizontal="center" vertical="top"/>
    </xf>
    <xf numFmtId="0" fontId="3" fillId="0" borderId="12" xfId="1" applyFont="1" applyFill="1" applyBorder="1" applyAlignment="1">
      <alignment horizontal="center" vertical="top"/>
    </xf>
    <xf numFmtId="49" fontId="3" fillId="0" borderId="12" xfId="1" quotePrefix="1" applyNumberFormat="1" applyFont="1" applyFill="1" applyBorder="1" applyAlignment="1">
      <alignment horizontal="left" wrapText="1"/>
    </xf>
    <xf numFmtId="0" fontId="3" fillId="0" borderId="54" xfId="1" applyFont="1" applyFill="1" applyBorder="1" applyAlignment="1">
      <alignment horizontal="center"/>
    </xf>
    <xf numFmtId="3" fontId="3" fillId="0" borderId="55" xfId="1" applyNumberFormat="1" applyFont="1" applyFill="1" applyBorder="1" applyAlignment="1">
      <alignment horizontal="center"/>
    </xf>
    <xf numFmtId="4" fontId="3" fillId="0" borderId="56" xfId="1" applyNumberFormat="1" applyFont="1" applyFill="1" applyBorder="1" applyAlignment="1">
      <alignment horizontal="center"/>
    </xf>
    <xf numFmtId="3" fontId="3" fillId="0" borderId="57" xfId="1" applyNumberFormat="1" applyFont="1" applyFill="1" applyBorder="1" applyAlignment="1"/>
    <xf numFmtId="49" fontId="3" fillId="0" borderId="54" xfId="1" applyNumberFormat="1" applyFont="1" applyFill="1" applyBorder="1" applyAlignment="1">
      <alignment horizontal="left" wrapText="1"/>
    </xf>
    <xf numFmtId="0" fontId="6" fillId="0" borderId="23" xfId="1" applyFont="1" applyFill="1" applyBorder="1" applyAlignment="1">
      <alignment horizontal="center" vertical="top"/>
    </xf>
    <xf numFmtId="49" fontId="6" fillId="0" borderId="23" xfId="1" applyNumberFormat="1" applyFont="1" applyFill="1" applyBorder="1" applyAlignment="1">
      <alignment horizontal="left" wrapText="1"/>
    </xf>
    <xf numFmtId="0" fontId="6" fillId="0" borderId="23" xfId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6" xfId="1" applyNumberFormat="1" applyFont="1" applyFill="1" applyBorder="1" applyAlignment="1">
      <alignment horizontal="right"/>
    </xf>
    <xf numFmtId="49" fontId="6" fillId="0" borderId="58" xfId="1" applyNumberFormat="1" applyFont="1" applyFill="1" applyBorder="1" applyAlignment="1">
      <alignment horizontal="left" wrapText="1"/>
    </xf>
    <xf numFmtId="3" fontId="3" fillId="0" borderId="0" xfId="1" applyNumberFormat="1" applyFont="1" applyFill="1"/>
    <xf numFmtId="49" fontId="2" fillId="0" borderId="0" xfId="1" applyNumberFormat="1" applyFont="1" applyFill="1" applyAlignment="1">
      <alignment horizontal="center" vertical="center"/>
    </xf>
    <xf numFmtId="49" fontId="12" fillId="0" borderId="0" xfId="1" applyNumberFormat="1" applyFont="1" applyFill="1" applyBorder="1" applyAlignment="1">
      <alignment horizontal="center" vertical="center" wrapText="1"/>
    </xf>
    <xf numFmtId="49" fontId="12" fillId="0" borderId="0" xfId="1" applyNumberFormat="1" applyFont="1" applyFill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center" vertical="center"/>
    </xf>
    <xf numFmtId="0" fontId="3" fillId="2" borderId="50" xfId="1" applyFont="1" applyFill="1" applyBorder="1" applyAlignment="1">
      <alignment horizontal="center"/>
    </xf>
    <xf numFmtId="0" fontId="3" fillId="2" borderId="51" xfId="1" applyFont="1" applyFill="1" applyBorder="1" applyAlignment="1">
      <alignment horizontal="center"/>
    </xf>
    <xf numFmtId="0" fontId="6" fillId="0" borderId="58" xfId="1" applyFont="1" applyFill="1" applyBorder="1" applyAlignment="1">
      <alignment horizontal="center" vertical="top"/>
    </xf>
  </cellXfs>
  <cellStyles count="6">
    <cellStyle name="None" xfId="2"/>
    <cellStyle name="Normalny" xfId="0" builtinId="0"/>
    <cellStyle name="Normalny 2" xfId="3"/>
    <cellStyle name="Normalny 3" xfId="4"/>
    <cellStyle name="Normalny_slepy-kosztorys" xfId="1"/>
    <cellStyle name="Opis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onin/mosty/MP/kosztorys%20WA-4%20Ko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pcje"/>
      <sheetName val="Przedmiar"/>
      <sheetName val="Kosztorys"/>
      <sheetName val="SlepyKosztorys"/>
      <sheetName val="PrzedmiarEng"/>
      <sheetName val="KosztorysEng"/>
      <sheetName val="SlepyKosztorysE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showGridLines="0" showZeros="0" topLeftCell="A10" zoomScale="115" zoomScaleNormal="115" zoomScaleSheetLayoutView="100" workbookViewId="0">
      <selection activeCell="J39" sqref="J39"/>
    </sheetView>
  </sheetViews>
  <sheetFormatPr defaultRowHeight="12.75"/>
  <cols>
    <col min="1" max="1" width="3.625" style="1" customWidth="1"/>
    <col min="2" max="2" width="7.875" style="84" customWidth="1"/>
    <col min="3" max="3" width="41.25" style="85" customWidth="1"/>
    <col min="4" max="4" width="5.25" style="86" customWidth="1"/>
    <col min="5" max="5" width="8.125" style="84" customWidth="1"/>
    <col min="6" max="6" width="8.5" style="88" customWidth="1"/>
    <col min="7" max="7" width="9.125" style="89" customWidth="1"/>
    <col min="8" max="16384" width="9" style="1"/>
  </cols>
  <sheetData>
    <row r="1" spans="1:10" ht="19.5">
      <c r="A1" s="115" t="s">
        <v>57</v>
      </c>
      <c r="B1" s="115"/>
      <c r="C1" s="115"/>
      <c r="D1" s="115"/>
      <c r="E1" s="115"/>
      <c r="F1" s="115"/>
      <c r="G1" s="115"/>
    </row>
    <row r="2" spans="1:10" ht="19.5">
      <c r="A2" s="115" t="s">
        <v>55</v>
      </c>
      <c r="B2" s="115"/>
      <c r="C2" s="115"/>
      <c r="D2" s="115"/>
      <c r="E2" s="115"/>
      <c r="F2" s="115"/>
      <c r="G2" s="115"/>
    </row>
    <row r="3" spans="1:10" s="2" customFormat="1" ht="48" customHeight="1">
      <c r="A3" s="116" t="s">
        <v>58</v>
      </c>
      <c r="B3" s="117"/>
      <c r="C3" s="117"/>
      <c r="D3" s="117"/>
      <c r="E3" s="117"/>
      <c r="F3" s="117"/>
      <c r="G3" s="117"/>
      <c r="J3" s="3"/>
    </row>
    <row r="4" spans="1:10" s="2" customFormat="1" ht="20.25" customHeight="1" thickBot="1">
      <c r="A4" s="118" t="s">
        <v>45</v>
      </c>
      <c r="B4" s="118"/>
      <c r="C4" s="118"/>
      <c r="D4" s="118"/>
      <c r="E4" s="118"/>
      <c r="F4" s="118"/>
      <c r="G4" s="118"/>
      <c r="J4" s="3"/>
    </row>
    <row r="5" spans="1:10" ht="15" customHeight="1" thickTop="1">
      <c r="A5" s="4"/>
      <c r="B5" s="5" t="s">
        <v>0</v>
      </c>
      <c r="C5" s="6" t="s">
        <v>1</v>
      </c>
      <c r="D5" s="119" t="s">
        <v>2</v>
      </c>
      <c r="E5" s="120"/>
      <c r="F5" s="7" t="s">
        <v>3</v>
      </c>
      <c r="G5" s="8"/>
    </row>
    <row r="6" spans="1:10">
      <c r="A6" s="9" t="s">
        <v>4</v>
      </c>
      <c r="B6" s="10" t="s">
        <v>5</v>
      </c>
      <c r="C6" s="11" t="s">
        <v>6</v>
      </c>
      <c r="D6" s="12"/>
      <c r="E6" s="13"/>
      <c r="F6" s="14" t="s">
        <v>7</v>
      </c>
      <c r="G6" s="15" t="s">
        <v>8</v>
      </c>
      <c r="H6" s="16"/>
    </row>
    <row r="7" spans="1:10">
      <c r="A7" s="17"/>
      <c r="B7" s="18" t="s">
        <v>9</v>
      </c>
      <c r="C7" s="19" t="s">
        <v>10</v>
      </c>
      <c r="D7" s="18" t="s">
        <v>11</v>
      </c>
      <c r="E7" s="20" t="s">
        <v>12</v>
      </c>
      <c r="F7" s="21" t="s">
        <v>13</v>
      </c>
      <c r="G7" s="22" t="s">
        <v>13</v>
      </c>
      <c r="H7" s="16"/>
    </row>
    <row r="8" spans="1:10">
      <c r="A8" s="23"/>
      <c r="B8" s="24" t="s">
        <v>14</v>
      </c>
      <c r="C8" s="25" t="s">
        <v>15</v>
      </c>
      <c r="D8" s="26" t="s">
        <v>16</v>
      </c>
      <c r="E8" s="27" t="s">
        <v>16</v>
      </c>
      <c r="F8" s="28" t="s">
        <v>16</v>
      </c>
      <c r="G8" s="29" t="s">
        <v>16</v>
      </c>
    </row>
    <row r="9" spans="1:10" ht="25.5">
      <c r="A9" s="30">
        <f>MAX($A$8:A8)+1</f>
        <v>1</v>
      </c>
      <c r="B9" s="31" t="s">
        <v>17</v>
      </c>
      <c r="C9" s="32" t="s">
        <v>18</v>
      </c>
      <c r="D9" s="33" t="s">
        <v>19</v>
      </c>
      <c r="E9" s="34">
        <v>0.11</v>
      </c>
      <c r="F9" s="35">
        <v>3250</v>
      </c>
      <c r="G9" s="36">
        <f>E9*F9</f>
        <v>357.5</v>
      </c>
    </row>
    <row r="10" spans="1:10">
      <c r="A10" s="37">
        <v>2</v>
      </c>
      <c r="B10" s="38" t="s">
        <v>46</v>
      </c>
      <c r="C10" s="39" t="s">
        <v>53</v>
      </c>
      <c r="D10" s="40" t="s">
        <v>20</v>
      </c>
      <c r="E10" s="48">
        <v>960</v>
      </c>
      <c r="F10" s="49">
        <v>5.0199999999999996</v>
      </c>
      <c r="G10" s="36">
        <f t="shared" ref="G10:G16" si="0">E10*F10</f>
        <v>4819.2</v>
      </c>
    </row>
    <row r="11" spans="1:10" ht="25.5">
      <c r="A11" s="42"/>
      <c r="B11" s="43" t="s">
        <v>21</v>
      </c>
      <c r="C11" s="44" t="s">
        <v>71</v>
      </c>
      <c r="D11" s="45"/>
      <c r="E11" s="16"/>
      <c r="F11" s="46"/>
      <c r="G11" s="36">
        <f t="shared" si="0"/>
        <v>0</v>
      </c>
    </row>
    <row r="12" spans="1:10" ht="25.5">
      <c r="A12" s="37">
        <v>3</v>
      </c>
      <c r="B12" s="38"/>
      <c r="C12" s="47" t="s">
        <v>54</v>
      </c>
      <c r="D12" s="40" t="s">
        <v>22</v>
      </c>
      <c r="E12" s="48">
        <v>60</v>
      </c>
      <c r="F12" s="49">
        <v>20</v>
      </c>
      <c r="G12" s="36">
        <f t="shared" si="0"/>
        <v>1200</v>
      </c>
    </row>
    <row r="13" spans="1:10" ht="12.75" customHeight="1">
      <c r="A13" s="37">
        <v>4</v>
      </c>
      <c r="B13" s="38"/>
      <c r="C13" s="47" t="s">
        <v>59</v>
      </c>
      <c r="D13" s="40" t="s">
        <v>20</v>
      </c>
      <c r="E13" s="48">
        <v>230</v>
      </c>
      <c r="F13" s="49">
        <v>17.5</v>
      </c>
      <c r="G13" s="36">
        <f t="shared" si="0"/>
        <v>4025</v>
      </c>
    </row>
    <row r="14" spans="1:10" ht="25.5">
      <c r="A14" s="42">
        <v>5</v>
      </c>
      <c r="B14" s="43"/>
      <c r="C14" s="97" t="s">
        <v>70</v>
      </c>
      <c r="D14" s="70" t="s">
        <v>22</v>
      </c>
      <c r="E14" s="71">
        <v>86</v>
      </c>
      <c r="F14" s="46">
        <v>19.5</v>
      </c>
      <c r="G14" s="63">
        <f t="shared" si="0"/>
        <v>1677</v>
      </c>
    </row>
    <row r="15" spans="1:10" ht="12.75" customHeight="1">
      <c r="A15" s="37">
        <v>6</v>
      </c>
      <c r="B15" s="38"/>
      <c r="C15" s="47" t="s">
        <v>60</v>
      </c>
      <c r="D15" s="40" t="s">
        <v>22</v>
      </c>
      <c r="E15" s="48">
        <v>18</v>
      </c>
      <c r="F15" s="49">
        <v>9.5</v>
      </c>
      <c r="G15" s="74">
        <f t="shared" si="0"/>
        <v>171</v>
      </c>
    </row>
    <row r="16" spans="1:10" ht="12.75" customHeight="1">
      <c r="A16" s="100">
        <v>7</v>
      </c>
      <c r="B16" s="101"/>
      <c r="C16" s="102" t="s">
        <v>61</v>
      </c>
      <c r="D16" s="45" t="s">
        <v>20</v>
      </c>
      <c r="E16" s="16">
        <v>9</v>
      </c>
      <c r="F16" s="46">
        <v>15.5</v>
      </c>
      <c r="G16" s="74">
        <f t="shared" si="0"/>
        <v>139.5</v>
      </c>
    </row>
    <row r="17" spans="1:7">
      <c r="A17" s="50"/>
      <c r="B17" s="51" t="s">
        <v>23</v>
      </c>
      <c r="C17" s="52" t="s">
        <v>24</v>
      </c>
      <c r="D17" s="53" t="s">
        <v>16</v>
      </c>
      <c r="E17" s="54" t="s">
        <v>16</v>
      </c>
      <c r="F17" s="28" t="s">
        <v>16</v>
      </c>
      <c r="G17" s="55" t="s">
        <v>16</v>
      </c>
    </row>
    <row r="18" spans="1:7">
      <c r="A18" s="56">
        <f>MAX($A$9:$A17)+1</f>
        <v>8</v>
      </c>
      <c r="B18" s="57" t="s">
        <v>25</v>
      </c>
      <c r="C18" s="58" t="s">
        <v>26</v>
      </c>
      <c r="D18" s="59"/>
      <c r="E18" s="60"/>
      <c r="F18" s="61">
        <v>0</v>
      </c>
      <c r="G18" s="62">
        <f>F18*E18</f>
        <v>0</v>
      </c>
    </row>
    <row r="19" spans="1:7" ht="25.5">
      <c r="A19" s="30"/>
      <c r="B19" s="31"/>
      <c r="C19" s="32" t="s">
        <v>56</v>
      </c>
      <c r="D19" s="33" t="s">
        <v>20</v>
      </c>
      <c r="E19" s="41">
        <v>720</v>
      </c>
      <c r="F19" s="35">
        <v>38.799999999999997</v>
      </c>
      <c r="G19" s="36">
        <f>E19*F19</f>
        <v>27935.999999999996</v>
      </c>
    </row>
    <row r="20" spans="1:7">
      <c r="A20" s="42"/>
      <c r="B20" s="43" t="s">
        <v>28</v>
      </c>
      <c r="C20" s="44" t="s">
        <v>29</v>
      </c>
      <c r="D20" s="45"/>
      <c r="E20" s="16"/>
      <c r="F20" s="46"/>
      <c r="G20" s="63"/>
    </row>
    <row r="21" spans="1:7">
      <c r="A21" s="42">
        <f>MAX($A$9:$A20)+1</f>
        <v>9</v>
      </c>
      <c r="B21" s="43"/>
      <c r="C21" s="44" t="s">
        <v>30</v>
      </c>
      <c r="D21" s="45" t="s">
        <v>27</v>
      </c>
      <c r="E21" s="16">
        <v>110</v>
      </c>
      <c r="F21" s="64">
        <v>65</v>
      </c>
      <c r="G21" s="65">
        <f>E21*F21</f>
        <v>7150</v>
      </c>
    </row>
    <row r="22" spans="1:7">
      <c r="A22" s="50"/>
      <c r="B22" s="51" t="s">
        <v>31</v>
      </c>
      <c r="C22" s="52" t="s">
        <v>32</v>
      </c>
      <c r="D22" s="53" t="s">
        <v>16</v>
      </c>
      <c r="E22" s="66" t="s">
        <v>16</v>
      </c>
      <c r="F22" s="28" t="s">
        <v>16</v>
      </c>
      <c r="G22" s="55" t="s">
        <v>16</v>
      </c>
    </row>
    <row r="23" spans="1:7" ht="25.5">
      <c r="A23" s="67"/>
      <c r="B23" s="68" t="s">
        <v>33</v>
      </c>
      <c r="C23" s="69" t="s">
        <v>69</v>
      </c>
      <c r="D23" s="70"/>
      <c r="E23" s="71"/>
      <c r="F23" s="72"/>
      <c r="G23" s="73"/>
    </row>
    <row r="24" spans="1:7">
      <c r="A24" s="37">
        <v>10</v>
      </c>
      <c r="B24" s="38"/>
      <c r="C24" s="47" t="s">
        <v>47</v>
      </c>
      <c r="D24" s="40" t="s">
        <v>20</v>
      </c>
      <c r="E24" s="48">
        <f>80+540</f>
        <v>620</v>
      </c>
      <c r="F24" s="49">
        <v>33.4</v>
      </c>
      <c r="G24" s="74">
        <f>E24*F24</f>
        <v>20708</v>
      </c>
    </row>
    <row r="25" spans="1:7">
      <c r="A25" s="42">
        <v>11</v>
      </c>
      <c r="B25" s="43"/>
      <c r="C25" s="91" t="s">
        <v>64</v>
      </c>
      <c r="D25" s="45" t="s">
        <v>20</v>
      </c>
      <c r="E25" s="16">
        <f>300+230+95+95</f>
        <v>720</v>
      </c>
      <c r="F25" s="46">
        <v>53.8</v>
      </c>
      <c r="G25" s="73">
        <f>E25*F25</f>
        <v>38736</v>
      </c>
    </row>
    <row r="26" spans="1:7" ht="25.5">
      <c r="A26" s="98">
        <v>12</v>
      </c>
      <c r="B26" s="99" t="s">
        <v>62</v>
      </c>
      <c r="C26" s="107" t="s">
        <v>63</v>
      </c>
      <c r="D26" s="103" t="s">
        <v>20</v>
      </c>
      <c r="E26" s="104">
        <f>E25</f>
        <v>720</v>
      </c>
      <c r="F26" s="105">
        <f>31.84/15*22</f>
        <v>46.698666666666661</v>
      </c>
      <c r="G26" s="106">
        <f>E26*F26</f>
        <v>33623.039999999994</v>
      </c>
    </row>
    <row r="27" spans="1:7">
      <c r="A27" s="100"/>
      <c r="B27" s="51" t="s">
        <v>65</v>
      </c>
      <c r="C27" s="52" t="s">
        <v>66</v>
      </c>
      <c r="D27" s="53" t="s">
        <v>16</v>
      </c>
      <c r="E27" s="66" t="s">
        <v>16</v>
      </c>
      <c r="F27" s="28" t="s">
        <v>16</v>
      </c>
      <c r="G27" s="55" t="s">
        <v>16</v>
      </c>
    </row>
    <row r="28" spans="1:7" ht="25.5">
      <c r="A28" s="42">
        <v>13</v>
      </c>
      <c r="B28" s="108" t="s">
        <v>73</v>
      </c>
      <c r="C28" s="109" t="s">
        <v>67</v>
      </c>
      <c r="D28" s="110" t="s">
        <v>20</v>
      </c>
      <c r="E28" s="111">
        <v>300</v>
      </c>
      <c r="F28" s="64">
        <v>32.67</v>
      </c>
      <c r="G28" s="112">
        <f>E28*F28</f>
        <v>9801</v>
      </c>
    </row>
    <row r="29" spans="1:7" ht="25.5">
      <c r="A29" s="98">
        <v>14</v>
      </c>
      <c r="B29" s="121" t="s">
        <v>74</v>
      </c>
      <c r="C29" s="113" t="s">
        <v>68</v>
      </c>
      <c r="D29" s="103" t="s">
        <v>20</v>
      </c>
      <c r="E29" s="104">
        <v>300</v>
      </c>
      <c r="F29" s="105">
        <v>37.020000000000003</v>
      </c>
      <c r="G29" s="106">
        <f>E29*F29</f>
        <v>11106.000000000002</v>
      </c>
    </row>
    <row r="30" spans="1:7">
      <c r="A30" s="50"/>
      <c r="B30" s="51" t="s">
        <v>51</v>
      </c>
      <c r="C30" s="52" t="s">
        <v>52</v>
      </c>
      <c r="D30" s="53" t="s">
        <v>16</v>
      </c>
      <c r="E30" s="66" t="s">
        <v>16</v>
      </c>
      <c r="F30" s="28" t="s">
        <v>16</v>
      </c>
      <c r="G30" s="55" t="s">
        <v>16</v>
      </c>
    </row>
    <row r="31" spans="1:7" ht="25.5">
      <c r="A31" s="92">
        <v>15</v>
      </c>
      <c r="B31" s="93" t="s">
        <v>48</v>
      </c>
      <c r="C31" s="95" t="s">
        <v>49</v>
      </c>
      <c r="D31" s="53" t="s">
        <v>20</v>
      </c>
      <c r="E31" s="66">
        <f>1350+500+70+60+350</f>
        <v>2330</v>
      </c>
      <c r="F31" s="28">
        <v>4.25</v>
      </c>
      <c r="G31" s="94">
        <f>E31*F31</f>
        <v>9902.5</v>
      </c>
    </row>
    <row r="32" spans="1:7">
      <c r="A32" s="50"/>
      <c r="B32" s="51" t="s">
        <v>34</v>
      </c>
      <c r="C32" s="52" t="s">
        <v>35</v>
      </c>
      <c r="D32" s="53" t="s">
        <v>16</v>
      </c>
      <c r="E32" s="54" t="s">
        <v>16</v>
      </c>
      <c r="F32" s="28" t="s">
        <v>16</v>
      </c>
      <c r="G32" s="55" t="s">
        <v>16</v>
      </c>
    </row>
    <row r="33" spans="1:9">
      <c r="A33" s="56">
        <v>16</v>
      </c>
      <c r="B33" s="75" t="s">
        <v>36</v>
      </c>
      <c r="C33" s="58" t="s">
        <v>37</v>
      </c>
      <c r="D33" s="59" t="s">
        <v>22</v>
      </c>
      <c r="E33" s="60">
        <f>65+35+25+115+20+20</f>
        <v>280</v>
      </c>
      <c r="F33" s="61">
        <v>46.5</v>
      </c>
      <c r="G33" s="62">
        <f>E33*F33</f>
        <v>13020</v>
      </c>
    </row>
    <row r="34" spans="1:9" ht="24.75" customHeight="1">
      <c r="A34" s="37">
        <v>17</v>
      </c>
      <c r="B34" s="38" t="s">
        <v>38</v>
      </c>
      <c r="C34" s="39" t="s">
        <v>43</v>
      </c>
      <c r="D34" s="40" t="s">
        <v>20</v>
      </c>
      <c r="E34" s="48">
        <f>230+95+95</f>
        <v>420</v>
      </c>
      <c r="F34" s="49">
        <v>88.5</v>
      </c>
      <c r="G34" s="96">
        <f t="shared" ref="G34:G36" si="1">E34*F34</f>
        <v>37170</v>
      </c>
    </row>
    <row r="35" spans="1:9" ht="24.75" customHeight="1">
      <c r="A35" s="67">
        <v>18</v>
      </c>
      <c r="B35" s="38" t="s">
        <v>38</v>
      </c>
      <c r="C35" s="39" t="s">
        <v>44</v>
      </c>
      <c r="D35" s="70" t="s">
        <v>20</v>
      </c>
      <c r="E35" s="71">
        <f>E24</f>
        <v>620</v>
      </c>
      <c r="F35" s="72">
        <v>93.2</v>
      </c>
      <c r="G35" s="96">
        <f t="shared" si="1"/>
        <v>57784</v>
      </c>
    </row>
    <row r="36" spans="1:9" ht="15" customHeight="1" thickBot="1">
      <c r="A36" s="67">
        <v>19</v>
      </c>
      <c r="B36" s="68" t="s">
        <v>39</v>
      </c>
      <c r="C36" s="39" t="s">
        <v>50</v>
      </c>
      <c r="D36" s="70" t="s">
        <v>22</v>
      </c>
      <c r="E36" s="71">
        <f>50+100+195+20</f>
        <v>365</v>
      </c>
      <c r="F36" s="72">
        <v>21.8</v>
      </c>
      <c r="G36" s="96">
        <f t="shared" si="1"/>
        <v>7957</v>
      </c>
      <c r="I36" s="114"/>
    </row>
    <row r="37" spans="1:9" s="83" customFormat="1" ht="16.5" thickTop="1" thickBot="1">
      <c r="A37" s="76"/>
      <c r="B37" s="77" t="s">
        <v>40</v>
      </c>
      <c r="C37" s="78"/>
      <c r="D37" s="79"/>
      <c r="E37" s="80"/>
      <c r="F37" s="81"/>
      <c r="G37" s="82">
        <f>SUM(G9:G36)</f>
        <v>287282.74</v>
      </c>
    </row>
    <row r="38" spans="1:9" ht="16.5" thickTop="1" thickBot="1">
      <c r="A38" s="76"/>
      <c r="B38" s="77" t="s">
        <v>41</v>
      </c>
      <c r="C38" s="78"/>
      <c r="D38" s="79"/>
      <c r="E38" s="80"/>
      <c r="F38" s="81"/>
      <c r="G38" s="82">
        <f>G37*0.23</f>
        <v>66075.030199999994</v>
      </c>
    </row>
    <row r="39" spans="1:9" ht="16.5" thickTop="1" thickBot="1">
      <c r="A39" s="76"/>
      <c r="B39" s="77" t="s">
        <v>42</v>
      </c>
      <c r="C39" s="78"/>
      <c r="D39" s="79"/>
      <c r="E39" s="80"/>
      <c r="F39" s="81"/>
      <c r="G39" s="82">
        <f>G38+G37</f>
        <v>353357.77019999997</v>
      </c>
    </row>
    <row r="40" spans="1:9" ht="13.5" thickTop="1">
      <c r="E40" s="87"/>
    </row>
    <row r="41" spans="1:9">
      <c r="E41" s="87"/>
    </row>
    <row r="42" spans="1:9">
      <c r="E42" s="87"/>
    </row>
    <row r="43" spans="1:9">
      <c r="E43" s="87"/>
      <c r="F43" s="90"/>
    </row>
    <row r="44" spans="1:9">
      <c r="E44" s="87"/>
    </row>
    <row r="45" spans="1:9">
      <c r="E45" s="87"/>
    </row>
    <row r="46" spans="1:9">
      <c r="E46" s="87"/>
    </row>
    <row r="47" spans="1:9">
      <c r="E47" s="87"/>
    </row>
    <row r="48" spans="1:9">
      <c r="B48" s="1"/>
      <c r="C48" s="1"/>
      <c r="D48" s="1"/>
      <c r="E48" s="87"/>
      <c r="F48" s="1"/>
      <c r="G48" s="1"/>
    </row>
  </sheetData>
  <mergeCells count="5">
    <mergeCell ref="A1:G1"/>
    <mergeCell ref="A2:G2"/>
    <mergeCell ref="A3:G3"/>
    <mergeCell ref="A4:G4"/>
    <mergeCell ref="D5:E5"/>
  </mergeCells>
  <printOptions gridLinesSet="0"/>
  <pageMargins left="0.59055118110236227" right="0.19685039370078741" top="0.59055118110236227" bottom="0.78740157480314965" header="0.39370078740157483" footer="0.3937007874015748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8"/>
  <sheetViews>
    <sheetView showGridLines="0" showZeros="0" tabSelected="1" topLeftCell="A4" zoomScale="115" zoomScaleNormal="115" zoomScaleSheetLayoutView="100" workbookViewId="0">
      <selection activeCell="J32" sqref="J32"/>
    </sheetView>
  </sheetViews>
  <sheetFormatPr defaultRowHeight="12.75"/>
  <cols>
    <col min="1" max="1" width="3.625" style="1" customWidth="1"/>
    <col min="2" max="2" width="7.875" style="84" customWidth="1"/>
    <col min="3" max="3" width="41.25" style="85" customWidth="1"/>
    <col min="4" max="4" width="5.25" style="86" customWidth="1"/>
    <col min="5" max="5" width="8.125" style="84" customWidth="1"/>
    <col min="6" max="6" width="8.5" style="88" customWidth="1"/>
    <col min="7" max="7" width="9.125" style="89" customWidth="1"/>
    <col min="8" max="16384" width="9" style="1"/>
  </cols>
  <sheetData>
    <row r="1" spans="1:10" ht="19.5">
      <c r="A1" s="115" t="s">
        <v>72</v>
      </c>
      <c r="B1" s="115"/>
      <c r="C1" s="115"/>
      <c r="D1" s="115"/>
      <c r="E1" s="115"/>
      <c r="F1" s="115"/>
      <c r="G1" s="115"/>
    </row>
    <row r="2" spans="1:10" ht="19.5">
      <c r="A2" s="115" t="s">
        <v>55</v>
      </c>
      <c r="B2" s="115"/>
      <c r="C2" s="115"/>
      <c r="D2" s="115"/>
      <c r="E2" s="115"/>
      <c r="F2" s="115"/>
      <c r="G2" s="115"/>
    </row>
    <row r="3" spans="1:10" s="2" customFormat="1" ht="48" customHeight="1">
      <c r="A3" s="116" t="s">
        <v>58</v>
      </c>
      <c r="B3" s="117"/>
      <c r="C3" s="117"/>
      <c r="D3" s="117"/>
      <c r="E3" s="117"/>
      <c r="F3" s="117"/>
      <c r="G3" s="117"/>
      <c r="J3" s="3"/>
    </row>
    <row r="4" spans="1:10" s="2" customFormat="1" ht="20.25" customHeight="1" thickBot="1">
      <c r="A4" s="118" t="s">
        <v>45</v>
      </c>
      <c r="B4" s="118"/>
      <c r="C4" s="118"/>
      <c r="D4" s="118"/>
      <c r="E4" s="118"/>
      <c r="F4" s="118"/>
      <c r="G4" s="118"/>
      <c r="J4" s="3"/>
    </row>
    <row r="5" spans="1:10" ht="15" customHeight="1" thickTop="1">
      <c r="A5" s="4"/>
      <c r="B5" s="5" t="s">
        <v>0</v>
      </c>
      <c r="C5" s="6" t="s">
        <v>1</v>
      </c>
      <c r="D5" s="119" t="s">
        <v>2</v>
      </c>
      <c r="E5" s="120"/>
      <c r="F5" s="7" t="s">
        <v>3</v>
      </c>
      <c r="G5" s="8"/>
    </row>
    <row r="6" spans="1:10">
      <c r="A6" s="9" t="s">
        <v>4</v>
      </c>
      <c r="B6" s="10" t="s">
        <v>5</v>
      </c>
      <c r="C6" s="11" t="s">
        <v>6</v>
      </c>
      <c r="D6" s="12"/>
      <c r="E6" s="13"/>
      <c r="F6" s="14" t="s">
        <v>7</v>
      </c>
      <c r="G6" s="15" t="s">
        <v>8</v>
      </c>
      <c r="H6" s="16"/>
    </row>
    <row r="7" spans="1:10">
      <c r="A7" s="17"/>
      <c r="B7" s="18" t="s">
        <v>9</v>
      </c>
      <c r="C7" s="19" t="s">
        <v>10</v>
      </c>
      <c r="D7" s="18" t="s">
        <v>11</v>
      </c>
      <c r="E7" s="20" t="s">
        <v>12</v>
      </c>
      <c r="F7" s="21" t="s">
        <v>13</v>
      </c>
      <c r="G7" s="22" t="s">
        <v>13</v>
      </c>
      <c r="H7" s="16"/>
    </row>
    <row r="8" spans="1:10">
      <c r="A8" s="23"/>
      <c r="B8" s="24" t="s">
        <v>14</v>
      </c>
      <c r="C8" s="25" t="s">
        <v>15</v>
      </c>
      <c r="D8" s="26" t="s">
        <v>16</v>
      </c>
      <c r="E8" s="27" t="s">
        <v>16</v>
      </c>
      <c r="F8" s="28" t="s">
        <v>16</v>
      </c>
      <c r="G8" s="29" t="s">
        <v>16</v>
      </c>
    </row>
    <row r="9" spans="1:10" ht="25.5">
      <c r="A9" s="30">
        <f>MAX($A$8:A8)+1</f>
        <v>1</v>
      </c>
      <c r="B9" s="31" t="s">
        <v>17</v>
      </c>
      <c r="C9" s="32" t="s">
        <v>18</v>
      </c>
      <c r="D9" s="33" t="s">
        <v>19</v>
      </c>
      <c r="E9" s="34">
        <v>0.11</v>
      </c>
      <c r="F9" s="35"/>
      <c r="G9" s="36"/>
    </row>
    <row r="10" spans="1:10">
      <c r="A10" s="37">
        <v>2</v>
      </c>
      <c r="B10" s="38" t="s">
        <v>46</v>
      </c>
      <c r="C10" s="39" t="s">
        <v>53</v>
      </c>
      <c r="D10" s="40" t="s">
        <v>20</v>
      </c>
      <c r="E10" s="48">
        <v>960</v>
      </c>
      <c r="F10" s="49"/>
      <c r="G10" s="36"/>
    </row>
    <row r="11" spans="1:10" ht="25.5">
      <c r="A11" s="42"/>
      <c r="B11" s="43" t="s">
        <v>21</v>
      </c>
      <c r="C11" s="44" t="s">
        <v>71</v>
      </c>
      <c r="D11" s="45"/>
      <c r="E11" s="16"/>
      <c r="F11" s="46"/>
      <c r="G11" s="36"/>
    </row>
    <row r="12" spans="1:10" ht="25.5">
      <c r="A12" s="37">
        <v>3</v>
      </c>
      <c r="B12" s="38"/>
      <c r="C12" s="47" t="s">
        <v>54</v>
      </c>
      <c r="D12" s="40" t="s">
        <v>22</v>
      </c>
      <c r="E12" s="48">
        <v>60</v>
      </c>
      <c r="F12" s="49"/>
      <c r="G12" s="36"/>
    </row>
    <row r="13" spans="1:10" ht="12.75" customHeight="1">
      <c r="A13" s="37">
        <v>4</v>
      </c>
      <c r="B13" s="38"/>
      <c r="C13" s="47" t="s">
        <v>59</v>
      </c>
      <c r="D13" s="40" t="s">
        <v>20</v>
      </c>
      <c r="E13" s="48">
        <v>230</v>
      </c>
      <c r="F13" s="49"/>
      <c r="G13" s="36"/>
    </row>
    <row r="14" spans="1:10" ht="25.5">
      <c r="A14" s="42">
        <v>5</v>
      </c>
      <c r="B14" s="43"/>
      <c r="C14" s="97" t="s">
        <v>70</v>
      </c>
      <c r="D14" s="70" t="s">
        <v>22</v>
      </c>
      <c r="E14" s="71">
        <v>86</v>
      </c>
      <c r="F14" s="46"/>
      <c r="G14" s="63"/>
    </row>
    <row r="15" spans="1:10" ht="12.75" customHeight="1">
      <c r="A15" s="37">
        <v>6</v>
      </c>
      <c r="B15" s="38"/>
      <c r="C15" s="47" t="s">
        <v>60</v>
      </c>
      <c r="D15" s="40" t="s">
        <v>22</v>
      </c>
      <c r="E15" s="48">
        <v>18</v>
      </c>
      <c r="F15" s="49"/>
      <c r="G15" s="74"/>
    </row>
    <row r="16" spans="1:10" ht="12.75" customHeight="1">
      <c r="A16" s="100">
        <v>7</v>
      </c>
      <c r="B16" s="101"/>
      <c r="C16" s="102" t="s">
        <v>61</v>
      </c>
      <c r="D16" s="45" t="s">
        <v>20</v>
      </c>
      <c r="E16" s="16">
        <v>9</v>
      </c>
      <c r="F16" s="46"/>
      <c r="G16" s="74"/>
    </row>
    <row r="17" spans="1:7">
      <c r="A17" s="50"/>
      <c r="B17" s="51" t="s">
        <v>23</v>
      </c>
      <c r="C17" s="52" t="s">
        <v>24</v>
      </c>
      <c r="D17" s="53" t="s">
        <v>16</v>
      </c>
      <c r="E17" s="54" t="s">
        <v>16</v>
      </c>
      <c r="F17" s="28" t="s">
        <v>16</v>
      </c>
      <c r="G17" s="55" t="s">
        <v>16</v>
      </c>
    </row>
    <row r="18" spans="1:7">
      <c r="A18" s="56">
        <f>MAX($A$9:$A17)+1</f>
        <v>8</v>
      </c>
      <c r="B18" s="57" t="s">
        <v>25</v>
      </c>
      <c r="C18" s="58" t="s">
        <v>26</v>
      </c>
      <c r="D18" s="59"/>
      <c r="E18" s="60"/>
      <c r="F18" s="61">
        <v>0</v>
      </c>
      <c r="G18" s="62">
        <f>F18*E18</f>
        <v>0</v>
      </c>
    </row>
    <row r="19" spans="1:7" ht="25.5">
      <c r="A19" s="30"/>
      <c r="B19" s="31"/>
      <c r="C19" s="32" t="s">
        <v>56</v>
      </c>
      <c r="D19" s="33" t="s">
        <v>20</v>
      </c>
      <c r="E19" s="41">
        <v>720</v>
      </c>
      <c r="F19" s="35"/>
      <c r="G19" s="36"/>
    </row>
    <row r="20" spans="1:7">
      <c r="A20" s="42"/>
      <c r="B20" s="43" t="s">
        <v>28</v>
      </c>
      <c r="C20" s="44" t="s">
        <v>29</v>
      </c>
      <c r="D20" s="45"/>
      <c r="E20" s="16"/>
      <c r="F20" s="46"/>
      <c r="G20" s="63"/>
    </row>
    <row r="21" spans="1:7">
      <c r="A21" s="42">
        <f>MAX($A$9:$A20)+1</f>
        <v>9</v>
      </c>
      <c r="B21" s="43"/>
      <c r="C21" s="44" t="s">
        <v>30</v>
      </c>
      <c r="D21" s="45" t="s">
        <v>27</v>
      </c>
      <c r="E21" s="16">
        <v>110</v>
      </c>
      <c r="F21" s="64"/>
      <c r="G21" s="65"/>
    </row>
    <row r="22" spans="1:7">
      <c r="A22" s="50"/>
      <c r="B22" s="51" t="s">
        <v>31</v>
      </c>
      <c r="C22" s="52" t="s">
        <v>32</v>
      </c>
      <c r="D22" s="53" t="s">
        <v>16</v>
      </c>
      <c r="E22" s="66" t="s">
        <v>16</v>
      </c>
      <c r="F22" s="28" t="s">
        <v>16</v>
      </c>
      <c r="G22" s="55" t="s">
        <v>16</v>
      </c>
    </row>
    <row r="23" spans="1:7" ht="25.5">
      <c r="A23" s="67"/>
      <c r="B23" s="68" t="s">
        <v>33</v>
      </c>
      <c r="C23" s="69" t="s">
        <v>69</v>
      </c>
      <c r="D23" s="70"/>
      <c r="E23" s="71"/>
      <c r="F23" s="72"/>
      <c r="G23" s="73"/>
    </row>
    <row r="24" spans="1:7">
      <c r="A24" s="37">
        <v>10</v>
      </c>
      <c r="B24" s="38"/>
      <c r="C24" s="47" t="s">
        <v>47</v>
      </c>
      <c r="D24" s="40" t="s">
        <v>20</v>
      </c>
      <c r="E24" s="48">
        <f>80+540</f>
        <v>620</v>
      </c>
      <c r="F24" s="49"/>
      <c r="G24" s="74"/>
    </row>
    <row r="25" spans="1:7">
      <c r="A25" s="42">
        <v>11</v>
      </c>
      <c r="B25" s="43"/>
      <c r="C25" s="91" t="s">
        <v>64</v>
      </c>
      <c r="D25" s="45" t="s">
        <v>20</v>
      </c>
      <c r="E25" s="16">
        <f>300+230+95+95</f>
        <v>720</v>
      </c>
      <c r="F25" s="46"/>
      <c r="G25" s="73"/>
    </row>
    <row r="26" spans="1:7" ht="25.5">
      <c r="A26" s="98">
        <v>12</v>
      </c>
      <c r="B26" s="99" t="s">
        <v>62</v>
      </c>
      <c r="C26" s="107" t="s">
        <v>63</v>
      </c>
      <c r="D26" s="103" t="s">
        <v>20</v>
      </c>
      <c r="E26" s="104">
        <f>E25</f>
        <v>720</v>
      </c>
      <c r="F26" s="105"/>
      <c r="G26" s="106"/>
    </row>
    <row r="27" spans="1:7">
      <c r="A27" s="100"/>
      <c r="B27" s="51" t="s">
        <v>65</v>
      </c>
      <c r="C27" s="52" t="s">
        <v>66</v>
      </c>
      <c r="D27" s="53" t="s">
        <v>16</v>
      </c>
      <c r="E27" s="66" t="s">
        <v>16</v>
      </c>
      <c r="F27" s="28" t="s">
        <v>16</v>
      </c>
      <c r="G27" s="55" t="s">
        <v>16</v>
      </c>
    </row>
    <row r="28" spans="1:7" ht="25.5">
      <c r="A28" s="42">
        <v>13</v>
      </c>
      <c r="B28" s="108" t="s">
        <v>73</v>
      </c>
      <c r="C28" s="109" t="s">
        <v>67</v>
      </c>
      <c r="D28" s="110" t="s">
        <v>20</v>
      </c>
      <c r="E28" s="111">
        <v>300</v>
      </c>
      <c r="F28" s="64"/>
      <c r="G28" s="112"/>
    </row>
    <row r="29" spans="1:7" ht="25.5">
      <c r="A29" s="98">
        <v>14</v>
      </c>
      <c r="B29" s="99" t="s">
        <v>74</v>
      </c>
      <c r="C29" s="113" t="s">
        <v>68</v>
      </c>
      <c r="D29" s="103" t="s">
        <v>20</v>
      </c>
      <c r="E29" s="104">
        <v>300</v>
      </c>
      <c r="F29" s="105"/>
      <c r="G29" s="106"/>
    </row>
    <row r="30" spans="1:7">
      <c r="A30" s="50"/>
      <c r="B30" s="51" t="s">
        <v>51</v>
      </c>
      <c r="C30" s="52" t="s">
        <v>52</v>
      </c>
      <c r="D30" s="53" t="s">
        <v>16</v>
      </c>
      <c r="E30" s="66" t="s">
        <v>16</v>
      </c>
      <c r="F30" s="28" t="s">
        <v>16</v>
      </c>
      <c r="G30" s="55" t="s">
        <v>16</v>
      </c>
    </row>
    <row r="31" spans="1:7" ht="25.5">
      <c r="A31" s="92">
        <v>15</v>
      </c>
      <c r="B31" s="93" t="s">
        <v>48</v>
      </c>
      <c r="C31" s="95" t="s">
        <v>49</v>
      </c>
      <c r="D31" s="53" t="s">
        <v>20</v>
      </c>
      <c r="E31" s="66">
        <f>1350+500+70+60+350</f>
        <v>2330</v>
      </c>
      <c r="F31" s="28"/>
      <c r="G31" s="94"/>
    </row>
    <row r="32" spans="1:7">
      <c r="A32" s="50"/>
      <c r="B32" s="51" t="s">
        <v>34</v>
      </c>
      <c r="C32" s="52" t="s">
        <v>35</v>
      </c>
      <c r="D32" s="53" t="s">
        <v>16</v>
      </c>
      <c r="E32" s="54" t="s">
        <v>16</v>
      </c>
      <c r="F32" s="28" t="s">
        <v>16</v>
      </c>
      <c r="G32" s="55" t="s">
        <v>16</v>
      </c>
    </row>
    <row r="33" spans="1:9">
      <c r="A33" s="56">
        <v>16</v>
      </c>
      <c r="B33" s="75" t="s">
        <v>36</v>
      </c>
      <c r="C33" s="58" t="s">
        <v>37</v>
      </c>
      <c r="D33" s="59" t="s">
        <v>22</v>
      </c>
      <c r="E33" s="60">
        <f>65+35+25+115+20+20</f>
        <v>280</v>
      </c>
      <c r="F33" s="61"/>
      <c r="G33" s="62"/>
    </row>
    <row r="34" spans="1:9" ht="24.75" customHeight="1">
      <c r="A34" s="37">
        <v>17</v>
      </c>
      <c r="B34" s="38" t="s">
        <v>38</v>
      </c>
      <c r="C34" s="39" t="s">
        <v>43</v>
      </c>
      <c r="D34" s="40" t="s">
        <v>20</v>
      </c>
      <c r="E34" s="48">
        <f>230+95+95</f>
        <v>420</v>
      </c>
      <c r="F34" s="49"/>
      <c r="G34" s="96"/>
    </row>
    <row r="35" spans="1:9" ht="24.75" customHeight="1">
      <c r="A35" s="67">
        <v>18</v>
      </c>
      <c r="B35" s="38" t="s">
        <v>38</v>
      </c>
      <c r="C35" s="39" t="s">
        <v>44</v>
      </c>
      <c r="D35" s="70" t="s">
        <v>20</v>
      </c>
      <c r="E35" s="71">
        <f>E24</f>
        <v>620</v>
      </c>
      <c r="F35" s="72"/>
      <c r="G35" s="96"/>
    </row>
    <row r="36" spans="1:9" ht="15" customHeight="1" thickBot="1">
      <c r="A36" s="67">
        <v>19</v>
      </c>
      <c r="B36" s="68" t="s">
        <v>39</v>
      </c>
      <c r="C36" s="39" t="s">
        <v>50</v>
      </c>
      <c r="D36" s="70" t="s">
        <v>22</v>
      </c>
      <c r="E36" s="71">
        <f>50+100+195+20</f>
        <v>365</v>
      </c>
      <c r="F36" s="72"/>
      <c r="G36" s="96"/>
      <c r="I36" s="114"/>
    </row>
    <row r="37" spans="1:9" s="83" customFormat="1" ht="16.5" thickTop="1" thickBot="1">
      <c r="A37" s="76"/>
      <c r="B37" s="77" t="s">
        <v>40</v>
      </c>
      <c r="C37" s="78"/>
      <c r="D37" s="79"/>
      <c r="E37" s="80"/>
      <c r="F37" s="81"/>
      <c r="G37" s="82"/>
    </row>
    <row r="38" spans="1:9" ht="16.5" thickTop="1" thickBot="1">
      <c r="A38" s="76"/>
      <c r="B38" s="77" t="s">
        <v>41</v>
      </c>
      <c r="C38" s="78"/>
      <c r="D38" s="79"/>
      <c r="E38" s="80"/>
      <c r="F38" s="81"/>
      <c r="G38" s="82"/>
    </row>
    <row r="39" spans="1:9" ht="16.5" thickTop="1" thickBot="1">
      <c r="A39" s="76"/>
      <c r="B39" s="77" t="s">
        <v>42</v>
      </c>
      <c r="C39" s="78"/>
      <c r="D39" s="79"/>
      <c r="E39" s="80"/>
      <c r="F39" s="81"/>
      <c r="G39" s="82"/>
    </row>
    <row r="40" spans="1:9" ht="13.5" thickTop="1">
      <c r="E40" s="87"/>
    </row>
    <row r="41" spans="1:9">
      <c r="E41" s="87"/>
    </row>
    <row r="42" spans="1:9">
      <c r="E42" s="87"/>
    </row>
    <row r="43" spans="1:9">
      <c r="E43" s="87"/>
      <c r="F43" s="90"/>
    </row>
    <row r="44" spans="1:9">
      <c r="E44" s="87"/>
    </row>
    <row r="45" spans="1:9">
      <c r="E45" s="87"/>
    </row>
    <row r="46" spans="1:9">
      <c r="E46" s="87"/>
    </row>
    <row r="47" spans="1:9">
      <c r="E47" s="87"/>
    </row>
    <row r="48" spans="1:9">
      <c r="B48" s="1"/>
      <c r="C48" s="1"/>
      <c r="D48" s="1"/>
      <c r="E48" s="87"/>
      <c r="F48" s="1"/>
      <c r="G48" s="1"/>
    </row>
  </sheetData>
  <mergeCells count="5">
    <mergeCell ref="A1:G1"/>
    <mergeCell ref="A2:G2"/>
    <mergeCell ref="A3:G3"/>
    <mergeCell ref="A4:G4"/>
    <mergeCell ref="D5:E5"/>
  </mergeCells>
  <printOptions gridLinesSet="0"/>
  <pageMargins left="0.59055118110236227" right="0.19685039370078741" top="0.59055118110236227" bottom="0.78740157480314965" header="0.39370078740157483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INWESTORSKI</vt:lpstr>
      <vt:lpstr>PRZEDMIAR  ROBÓT</vt:lpstr>
      <vt:lpstr>'KOSZTORYS INWESTORSKI'!Tytuły_wydruku</vt:lpstr>
      <vt:lpstr>'PRZEDMIAR  ROBÓT'!Tytuły_wydruku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oem</cp:lastModifiedBy>
  <cp:lastPrinted>2017-12-15T20:58:30Z</cp:lastPrinted>
  <dcterms:created xsi:type="dcterms:W3CDTF">2015-04-16T19:56:10Z</dcterms:created>
  <dcterms:modified xsi:type="dcterms:W3CDTF">2017-12-15T20:59:03Z</dcterms:modified>
</cp:coreProperties>
</file>